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35" activeTab="0"/>
  </bookViews>
  <sheets>
    <sheet name="Лист1" sheetId="1" r:id="rId1"/>
    <sheet name="Лист2" sheetId="2" r:id="rId2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<sst xmlns="http://schemas.openxmlformats.org/spreadsheetml/2006/main" count="74" uniqueCount="70">
  <si>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</si>
  <si>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</si>
  <si>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</si>
  <si>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</si>
  <si>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</si>
  <si>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</si>
  <si>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</si>
  <si>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</si>
  <si>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</si>
  <si>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</si>
  <si>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</si>
  <si>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</si>
  <si>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</si>
  <si>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</si>
  <si>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</si>
  <si>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</si>
  <si>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</si>
  <si>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Від органів державного управління</t>
  </si>
  <si>
    <t>Всього доходів</t>
  </si>
  <si>
    <t>Цільові фонди</t>
  </si>
  <si>
    <t>Повернення кредитів, наданих для кредитування громадян на будівництво (реконструкцію) та придбання житла</t>
  </si>
  <si>
    <t>ДОХОДИ</t>
  </si>
  <si>
    <t>ВИДАТКИ І КРЕДИТУВАННЯ</t>
  </si>
  <si>
    <t>Абсолютне відхилення      ("+" або "-")</t>
  </si>
  <si>
    <t>Охорона здоров`я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</si>
  <si>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</si>
  <si>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Рентна плата та плата за використання інших природних ресурсів </t>
  </si>
  <si>
    <t>Внутрішні податки на товари та послуги</t>
  </si>
  <si>
    <t>Місцеві податки</t>
  </si>
  <si>
    <t>Інші податки та збори</t>
  </si>
  <si>
    <t>0100</t>
  </si>
  <si>
    <t>1000</t>
  </si>
  <si>
    <t>2000</t>
  </si>
  <si>
    <t>3000</t>
  </si>
  <si>
    <t>Економічна діяльність</t>
  </si>
  <si>
    <t>Інша діяльність</t>
  </si>
  <si>
    <t>Міжбюджетні трансферти</t>
  </si>
  <si>
    <t>Фактично виконано</t>
  </si>
  <si>
    <t>Затверджено розписом на рік з урахуванням змін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</si>
  <si>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</si>
  <si>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</si>
  <si>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</si>
  <si>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Відсоток виконання</t>
  </si>
  <si>
    <t xml:space="preserve">Додаток 2
до рішення одинадцятої позачергової
сесії сьомого скликання
Решетилівської міської ради
09  листопада 2018 року №405-11-VII
</t>
  </si>
  <si>
    <t>(грн.)</t>
  </si>
  <si>
    <t>Затверджено розписом на 9 місяців</t>
  </si>
  <si>
    <t>Разом доходів без урахування трансфертів</t>
  </si>
  <si>
    <t>Освіта разом</t>
  </si>
  <si>
    <t>1010</t>
  </si>
  <si>
    <t>Дошкільна освіта</t>
  </si>
  <si>
    <t>1020</t>
  </si>
  <si>
    <t>Загальна середня освіта</t>
  </si>
  <si>
    <t>1090</t>
  </si>
  <si>
    <t>Позашкільна освіта</t>
  </si>
  <si>
    <t>1100</t>
  </si>
  <si>
    <t>Школа естетичного виховання</t>
  </si>
  <si>
    <t>1162</t>
  </si>
  <si>
    <t>Інші програми та заходи у сфері освіти</t>
  </si>
  <si>
    <t>Житлово-комунальне господарство разом</t>
  </si>
  <si>
    <t xml:space="preserve">ЗВІТ ПРО ВИКОНАННЯ БЮДЖЕТУ  НОВОСАНЖАРСЬКОЇ  СЕЛИЩНОЇ ОБ'ЄДНАНОЇ ТЕРИТОРІАЛЬНОЇ ГРОМАДИ </t>
  </si>
  <si>
    <t>за 1 квартал 2020 року</t>
  </si>
  <si>
    <t>Затверджено розписом на 1 квартал  з урахуванням змін</t>
  </si>
  <si>
    <t>Доходи від операцій з капіталом</t>
  </si>
  <si>
    <t>Дотації з державнеого бюджету</t>
  </si>
  <si>
    <t>1161</t>
  </si>
  <si>
    <t>Забезпечення діяльності інших закладів у сфері осфіти</t>
  </si>
  <si>
    <t>О.В.Рубайко</t>
  </si>
  <si>
    <t>Начальник відділу фінансування</t>
  </si>
  <si>
    <t>економічного розвитку , бухгалтерського</t>
  </si>
  <si>
    <t>обліку та звітності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</si>
</sst>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left"/>
    </xf>
    <xf numFmtId="4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46" fillId="0" borderId="0" xfId="0" applyFont="1" applyAlignment="1">
      <alignment horizontal="left" wrapText="1"/>
    </xf>
    <xf numFmtId="3" fontId="2" fillId="33" borderId="10" xfId="0" applyNumberFormat="1" applyFont="1" applyFill="1" applyBorder="1" applyAlignment="1">
      <alignment wrapText="1"/>
    </xf>
    <xf numFmtId="3" fontId="45" fillId="33" borderId="10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horizontal="left"/>
    </xf>
    <xf numFmtId="4" fontId="45" fillId="0" borderId="12" xfId="0" applyNumberFormat="1" applyFont="1" applyFill="1" applyBorder="1" applyAlignment="1">
      <alignment/>
    </xf>
    <xf numFmtId="4" fontId="45" fillId="0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wrapText="1"/>
    </xf>
    <xf numFmtId="4" fontId="2" fillId="16" borderId="16" xfId="0" applyNumberFormat="1" applyFont="1" applyFill="1" applyBorder="1" applyAlignment="1">
      <alignment wrapText="1"/>
    </xf>
    <xf numFmtId="3" fontId="2" fillId="33" borderId="15" xfId="0" applyNumberFormat="1" applyFont="1" applyFill="1" applyBorder="1" applyAlignment="1">
      <alignment wrapText="1"/>
    </xf>
    <xf numFmtId="3" fontId="5" fillId="34" borderId="17" xfId="0" applyNumberFormat="1" applyFont="1" applyFill="1" applyBorder="1" applyAlignment="1">
      <alignment wrapText="1"/>
    </xf>
    <xf numFmtId="3" fontId="5" fillId="34" borderId="18" xfId="0" applyNumberFormat="1" applyFont="1" applyFill="1" applyBorder="1" applyAlignment="1">
      <alignment wrapText="1"/>
    </xf>
    <xf numFmtId="4" fontId="5" fillId="34" borderId="19" xfId="0" applyNumberFormat="1" applyFont="1" applyFill="1" applyBorder="1" applyAlignment="1">
      <alignment wrapText="1"/>
    </xf>
    <xf numFmtId="3" fontId="5" fillId="33" borderId="15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 wrapText="1"/>
    </xf>
    <xf numFmtId="3" fontId="8" fillId="33" borderId="15" xfId="0" applyNumberFormat="1" applyFont="1" applyFill="1" applyBorder="1" applyAlignment="1">
      <alignment wrapText="1"/>
    </xf>
    <xf numFmtId="4" fontId="8" fillId="33" borderId="16" xfId="0" applyNumberFormat="1" applyFont="1" applyFill="1" applyBorder="1" applyAlignment="1">
      <alignment wrapText="1"/>
    </xf>
    <xf numFmtId="3" fontId="45" fillId="33" borderId="15" xfId="0" applyNumberFormat="1" applyFont="1" applyFill="1" applyBorder="1" applyAlignment="1">
      <alignment wrapText="1"/>
    </xf>
    <xf numFmtId="4" fontId="45" fillId="33" borderId="16" xfId="0" applyNumberFormat="1" applyFont="1" applyFill="1" applyBorder="1" applyAlignment="1">
      <alignment wrapText="1"/>
    </xf>
    <xf numFmtId="0" fontId="45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6" fillId="0" borderId="16" xfId="52" applyFont="1" applyFill="1" applyBorder="1" applyAlignment="1" applyProtection="1">
      <alignment horizontal="left" wrapText="1"/>
      <protection/>
    </xf>
    <xf numFmtId="0" fontId="6" fillId="0" borderId="16" xfId="52" applyFont="1" applyFill="1" applyBorder="1" applyAlignment="1" applyProtection="1">
      <alignment horizontal="left" wrapText="1"/>
      <protection/>
    </xf>
    <xf numFmtId="0" fontId="2" fillId="33" borderId="15" xfId="0" applyFont="1" applyFill="1" applyBorder="1" applyAlignment="1">
      <alignment horizontal="center"/>
    </xf>
    <xf numFmtId="0" fontId="6" fillId="33" borderId="16" xfId="52" applyFont="1" applyFill="1" applyBorder="1" applyAlignment="1" applyProtection="1">
      <alignment horizontal="left" wrapText="1"/>
      <protection/>
    </xf>
    <xf numFmtId="0" fontId="2" fillId="34" borderId="15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5" fillId="34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6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6" fillId="33" borderId="15" xfId="52" applyNumberFormat="1" applyFont="1" applyFill="1" applyBorder="1" applyAlignment="1" applyProtection="1">
      <alignment horizontal="left" wrapText="1"/>
      <protection/>
    </xf>
    <xf numFmtId="4" fontId="6" fillId="16" borderId="15" xfId="52" applyNumberFormat="1" applyFont="1" applyFill="1" applyBorder="1" applyAlignment="1" applyProtection="1">
      <alignment horizontal="left" wrapText="1"/>
      <protection/>
    </xf>
    <xf numFmtId="4" fontId="2" fillId="16" borderId="10" xfId="0" applyNumberFormat="1" applyFont="1" applyFill="1" applyBorder="1" applyAlignment="1">
      <alignment wrapText="1"/>
    </xf>
    <xf numFmtId="4" fontId="2" fillId="16" borderId="15" xfId="0" applyNumberFormat="1" applyFont="1" applyFill="1" applyBorder="1" applyAlignment="1">
      <alignment wrapText="1"/>
    </xf>
    <xf numFmtId="4" fontId="5" fillId="34" borderId="15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5" fillId="34" borderId="16" xfId="0" applyNumberFormat="1" applyFont="1" applyFill="1" applyBorder="1" applyAlignment="1">
      <alignment horizontal="right" wrapText="1"/>
    </xf>
    <xf numFmtId="4" fontId="2" fillId="33" borderId="16" xfId="0" applyNumberFormat="1" applyFont="1" applyFill="1" applyBorder="1" applyAlignment="1">
      <alignment horizontal="center" wrapText="1"/>
    </xf>
    <xf numFmtId="3" fontId="5" fillId="34" borderId="15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right" wrapText="1"/>
    </xf>
    <xf numFmtId="3" fontId="2" fillId="33" borderId="15" xfId="0" applyNumberFormat="1" applyFont="1" applyFill="1" applyBorder="1" applyAlignment="1">
      <alignment horizontal="right" wrapText="1"/>
    </xf>
    <xf numFmtId="3" fontId="5" fillId="33" borderId="15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5" xfId="0" applyNumberFormat="1" applyFont="1" applyFill="1" applyBorder="1" applyAlignment="1">
      <alignment horizontal="center" wrapText="1"/>
    </xf>
    <xf numFmtId="0" fontId="6" fillId="33" borderId="20" xfId="52" applyFont="1" applyFill="1" applyBorder="1" applyAlignment="1" applyProtection="1">
      <alignment horizontal="left" wrapText="1"/>
      <protection/>
    </xf>
    <xf numFmtId="4" fontId="6" fillId="0" borderId="15" xfId="52" applyNumberFormat="1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46" fillId="0" borderId="0" xfId="0" applyFont="1" applyAlignment="1">
      <alignment horizontal="left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pane xSplit="2" ySplit="8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2" sqref="B62"/>
    </sheetView>
  </sheetViews>
  <sheetFormatPr defaultColWidth="9.00390625" defaultRowHeight="12.75"/>
  <cols>
    <col min="1" max="1" width="10.25390625" style="2" customWidth="1"/>
    <col min="2" max="2" width="61.00390625" style="8" customWidth="1"/>
    <col min="3" max="3" width="14.75390625" style="8" customWidth="1"/>
    <col min="4" max="4" width="15.125" style="2" hidden="1" customWidth="1"/>
    <col min="5" max="5" width="15.00390625" style="2" customWidth="1"/>
    <col min="6" max="6" width="15.125" style="2" customWidth="1"/>
    <col min="7" max="7" width="10.375" style="2" customWidth="1"/>
    <col min="8" max="8" width="14.25390625" style="2" customWidth="1"/>
    <col min="9" max="9" width="14.25390625" style="2" hidden="1" customWidth="1"/>
    <col min="10" max="10" width="14.25390625" style="2" customWidth="1"/>
    <col min="11" max="11" width="14.375" style="2" customWidth="1"/>
    <col min="12" max="12" width="10.375" style="2" customWidth="1"/>
    <col min="13" max="16384" width="9.125" style="2" customWidth="1"/>
  </cols>
  <sheetData>
    <row r="1" spans="8:12" ht="80.25" customHeight="1" hidden="1">
      <c r="H1" s="15"/>
      <c r="I1" s="15"/>
      <c r="J1" s="91" t="s">
        <v>43</v>
      </c>
      <c r="K1" s="91"/>
      <c r="L1" s="91"/>
    </row>
    <row r="2" spans="8:12" ht="38.25" customHeight="1">
      <c r="H2" s="15"/>
      <c r="I2" s="15"/>
      <c r="J2" s="17"/>
      <c r="K2" s="17"/>
      <c r="L2" s="17"/>
    </row>
    <row r="3" spans="1:12" s="1" customFormat="1" ht="21.75" customHeight="1">
      <c r="A3" s="99" t="s">
        <v>59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1" customFormat="1" ht="20.25" customHeight="1">
      <c r="A4" s="99" t="s">
        <v>60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1" customFormat="1" ht="13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2" t="s">
        <v>44</v>
      </c>
      <c r="L5" s="11"/>
    </row>
    <row r="6" spans="1:12" s="1" customFormat="1" ht="15.75" customHeight="1">
      <c r="A6" s="92" t="s">
        <v>0</v>
      </c>
      <c r="B6" s="94" t="s">
        <v>3</v>
      </c>
      <c r="C6" s="96" t="s">
        <v>1</v>
      </c>
      <c r="D6" s="97"/>
      <c r="E6" s="97"/>
      <c r="F6" s="97"/>
      <c r="G6" s="98"/>
      <c r="H6" s="96" t="s">
        <v>2</v>
      </c>
      <c r="I6" s="97"/>
      <c r="J6" s="97"/>
      <c r="K6" s="97"/>
      <c r="L6" s="98"/>
    </row>
    <row r="7" spans="1:12" s="1" customFormat="1" ht="59.25" customHeight="1">
      <c r="A7" s="93"/>
      <c r="B7" s="95"/>
      <c r="C7" s="25" t="s">
        <v>61</v>
      </c>
      <c r="D7" s="14" t="s">
        <v>45</v>
      </c>
      <c r="E7" s="13" t="s">
        <v>37</v>
      </c>
      <c r="F7" s="13" t="s">
        <v>23</v>
      </c>
      <c r="G7" s="26" t="s">
        <v>42</v>
      </c>
      <c r="H7" s="25" t="s">
        <v>38</v>
      </c>
      <c r="I7" s="14" t="s">
        <v>45</v>
      </c>
      <c r="J7" s="13" t="s">
        <v>37</v>
      </c>
      <c r="K7" s="13" t="s">
        <v>23</v>
      </c>
      <c r="L7" s="26" t="s">
        <v>42</v>
      </c>
    </row>
    <row r="8" spans="1:12" s="1" customFormat="1" ht="15">
      <c r="A8" s="42">
        <v>1</v>
      </c>
      <c r="B8" s="28">
        <v>2</v>
      </c>
      <c r="C8" s="27">
        <v>3</v>
      </c>
      <c r="D8" s="9">
        <v>4</v>
      </c>
      <c r="E8" s="9">
        <v>5</v>
      </c>
      <c r="F8" s="9">
        <v>6</v>
      </c>
      <c r="G8" s="28">
        <v>7</v>
      </c>
      <c r="H8" s="27">
        <v>8</v>
      </c>
      <c r="I8" s="9">
        <v>9</v>
      </c>
      <c r="J8" s="9">
        <v>10</v>
      </c>
      <c r="K8" s="9">
        <v>11</v>
      </c>
      <c r="L8" s="28">
        <v>12</v>
      </c>
    </row>
    <row r="9" spans="1:12" ht="15.75" customHeight="1">
      <c r="A9" s="63"/>
      <c r="B9" s="64" t="s">
        <v>21</v>
      </c>
      <c r="C9" s="65"/>
      <c r="D9" s="66"/>
      <c r="E9" s="66"/>
      <c r="F9" s="66"/>
      <c r="G9" s="67"/>
      <c r="H9" s="68"/>
      <c r="I9" s="66"/>
      <c r="J9" s="66"/>
      <c r="K9" s="66"/>
      <c r="L9" s="67"/>
    </row>
    <row r="10" spans="1:12" ht="14.25" customHeight="1">
      <c r="A10" s="42">
        <v>10000000</v>
      </c>
      <c r="B10" s="43" t="s">
        <v>10</v>
      </c>
      <c r="C10" s="69">
        <f>C11+C12+C13+C14+C15</f>
        <v>8300110</v>
      </c>
      <c r="D10" s="70">
        <f>D11+D12+D13+D14+D15</f>
        <v>8300110</v>
      </c>
      <c r="E10" s="70">
        <f>E11+E12+E13+E14+E15</f>
        <v>8915482</v>
      </c>
      <c r="F10" s="70">
        <f>E10-C10</f>
        <v>615372</v>
      </c>
      <c r="G10" s="29">
        <f>E10/D10*100</f>
        <v>107.41402222380185</v>
      </c>
      <c r="H10" s="69">
        <f>H11+H12+H13+H14+H15</f>
        <v>0</v>
      </c>
      <c r="I10" s="70">
        <f>I11+I12+I13+I14+I15</f>
        <v>0</v>
      </c>
      <c r="J10" s="70">
        <f>J11+J12+J13+J14+J15</f>
        <v>3629</v>
      </c>
      <c r="K10" s="70">
        <f>J10-I10</f>
        <v>3629</v>
      </c>
      <c r="L10" s="29"/>
    </row>
    <row r="11" spans="1:12" ht="14.25" customHeight="1">
      <c r="A11" s="42">
        <v>11000000</v>
      </c>
      <c r="B11" s="44" t="s">
        <v>11</v>
      </c>
      <c r="C11" s="69">
        <v>4949460</v>
      </c>
      <c r="D11" s="70">
        <f>C11</f>
        <v>4949460</v>
      </c>
      <c r="E11" s="70">
        <v>5171265</v>
      </c>
      <c r="F11" s="70">
        <f aca="true" t="shared" si="0" ref="F11:F22">E11-C11</f>
        <v>221805</v>
      </c>
      <c r="G11" s="29">
        <f>E11/D11*100</f>
        <v>104.48139797068772</v>
      </c>
      <c r="H11" s="69">
        <v>0</v>
      </c>
      <c r="I11" s="70">
        <v>0</v>
      </c>
      <c r="J11" s="70">
        <v>0</v>
      </c>
      <c r="K11" s="70">
        <v>0</v>
      </c>
      <c r="L11" s="29"/>
    </row>
    <row r="12" spans="1:12" ht="14.25" customHeight="1">
      <c r="A12" s="42">
        <v>13000000</v>
      </c>
      <c r="B12" s="44" t="s">
        <v>26</v>
      </c>
      <c r="C12" s="69"/>
      <c r="D12" s="70">
        <f>C12</f>
        <v>0</v>
      </c>
      <c r="E12" s="70">
        <v>89261</v>
      </c>
      <c r="F12" s="70">
        <f t="shared" si="0"/>
        <v>89261</v>
      </c>
      <c r="G12" s="29"/>
      <c r="H12" s="69"/>
      <c r="I12" s="70"/>
      <c r="J12" s="70"/>
      <c r="K12" s="70"/>
      <c r="L12" s="29"/>
    </row>
    <row r="13" spans="1:12" ht="14.25" customHeight="1">
      <c r="A13" s="42">
        <v>14000000</v>
      </c>
      <c r="B13" s="44" t="s">
        <v>27</v>
      </c>
      <c r="C13" s="69">
        <v>1065000</v>
      </c>
      <c r="D13" s="70">
        <f>C13</f>
        <v>1065000</v>
      </c>
      <c r="E13" s="70">
        <v>1195515</v>
      </c>
      <c r="F13" s="70">
        <f t="shared" si="0"/>
        <v>130515</v>
      </c>
      <c r="G13" s="29">
        <f>E13/D13*100</f>
        <v>112.2549295774648</v>
      </c>
      <c r="H13" s="69"/>
      <c r="I13" s="70"/>
      <c r="J13" s="70"/>
      <c r="K13" s="70"/>
      <c r="L13" s="29"/>
    </row>
    <row r="14" spans="1:12" ht="14.25" customHeight="1">
      <c r="A14" s="42">
        <v>18000000</v>
      </c>
      <c r="B14" s="44" t="s">
        <v>28</v>
      </c>
      <c r="C14" s="69">
        <v>2285650</v>
      </c>
      <c r="D14" s="70">
        <f>C14</f>
        <v>2285650</v>
      </c>
      <c r="E14" s="70">
        <v>2459441</v>
      </c>
      <c r="F14" s="70">
        <f t="shared" si="0"/>
        <v>173791</v>
      </c>
      <c r="G14" s="29">
        <f>E14/D14*100</f>
        <v>107.60357010040909</v>
      </c>
      <c r="H14" s="69"/>
      <c r="I14" s="70"/>
      <c r="J14" s="70"/>
      <c r="K14" s="70"/>
      <c r="L14" s="29"/>
    </row>
    <row r="15" spans="1:12" ht="14.25" customHeight="1">
      <c r="A15" s="42">
        <v>19000000</v>
      </c>
      <c r="B15" s="44" t="s">
        <v>29</v>
      </c>
      <c r="C15" s="69"/>
      <c r="D15" s="70">
        <f>C15</f>
        <v>0</v>
      </c>
      <c r="E15" s="70"/>
      <c r="F15" s="70">
        <f t="shared" si="0"/>
        <v>0</v>
      </c>
      <c r="G15" s="29"/>
      <c r="H15" s="69">
        <v>0</v>
      </c>
      <c r="I15" s="70">
        <f>H15</f>
        <v>0</v>
      </c>
      <c r="J15" s="70">
        <v>3629</v>
      </c>
      <c r="K15" s="70">
        <f>J15-I15</f>
        <v>3629</v>
      </c>
      <c r="L15" s="29"/>
    </row>
    <row r="16" spans="1:12" ht="14.25" customHeight="1">
      <c r="A16" s="42">
        <v>20000000</v>
      </c>
      <c r="B16" s="43" t="s">
        <v>12</v>
      </c>
      <c r="C16" s="69">
        <v>146300</v>
      </c>
      <c r="D16" s="70">
        <f>SUM(D17:D20)</f>
        <v>340252</v>
      </c>
      <c r="E16" s="70">
        <v>179023</v>
      </c>
      <c r="F16" s="70">
        <f t="shared" si="0"/>
        <v>32723</v>
      </c>
      <c r="G16" s="29">
        <v>122.37</v>
      </c>
      <c r="H16" s="69">
        <v>451250</v>
      </c>
      <c r="I16" s="70">
        <f>I17+I18+I19+I20</f>
        <v>451250</v>
      </c>
      <c r="J16" s="70">
        <v>688252</v>
      </c>
      <c r="K16" s="70">
        <f>J16-I16</f>
        <v>237002</v>
      </c>
      <c r="L16" s="29">
        <f>J16/I16*100</f>
        <v>152.52121883656508</v>
      </c>
    </row>
    <row r="17" spans="1:12" ht="14.25" customHeight="1">
      <c r="A17" s="42">
        <v>21000000</v>
      </c>
      <c r="B17" s="45" t="s">
        <v>13</v>
      </c>
      <c r="C17" s="69"/>
      <c r="D17" s="70">
        <f>C17</f>
        <v>0</v>
      </c>
      <c r="E17" s="70"/>
      <c r="F17" s="70">
        <f t="shared" si="0"/>
        <v>0</v>
      </c>
      <c r="G17" s="29"/>
      <c r="H17" s="69"/>
      <c r="I17" s="70"/>
      <c r="J17" s="70"/>
      <c r="K17" s="70"/>
      <c r="L17" s="29"/>
    </row>
    <row r="18" spans="1:12" ht="14.25" customHeight="1">
      <c r="A18" s="42">
        <v>22000000</v>
      </c>
      <c r="B18" s="43" t="s">
        <v>14</v>
      </c>
      <c r="C18" s="69">
        <v>146300</v>
      </c>
      <c r="D18" s="70">
        <f>C18</f>
        <v>146300</v>
      </c>
      <c r="E18" s="70">
        <v>179023</v>
      </c>
      <c r="F18" s="70">
        <f t="shared" si="0"/>
        <v>32723</v>
      </c>
      <c r="G18" s="29">
        <f>E18/D18*100</f>
        <v>122.36705399863294</v>
      </c>
      <c r="H18" s="69"/>
      <c r="I18" s="70"/>
      <c r="J18" s="70"/>
      <c r="K18" s="70"/>
      <c r="L18" s="29"/>
    </row>
    <row r="19" spans="1:12" ht="14.25" customHeight="1">
      <c r="A19" s="42">
        <v>24000000</v>
      </c>
      <c r="B19" s="43" t="s">
        <v>15</v>
      </c>
      <c r="C19" s="69">
        <v>193952</v>
      </c>
      <c r="D19" s="70">
        <f>C19</f>
        <v>193952</v>
      </c>
      <c r="E19" s="70">
        <v>197217</v>
      </c>
      <c r="F19" s="70">
        <f t="shared" si="0"/>
        <v>3265</v>
      </c>
      <c r="G19" s="29">
        <f>E19/D19*100</f>
        <v>101.68340620359677</v>
      </c>
      <c r="H19" s="69"/>
      <c r="I19" s="70"/>
      <c r="J19" s="70"/>
      <c r="K19" s="70"/>
      <c r="L19" s="29"/>
    </row>
    <row r="20" spans="1:12" ht="14.25" customHeight="1">
      <c r="A20" s="42">
        <v>25000000</v>
      </c>
      <c r="B20" s="45" t="s">
        <v>16</v>
      </c>
      <c r="C20" s="71"/>
      <c r="D20" s="70">
        <f>C20</f>
        <v>0</v>
      </c>
      <c r="E20" s="70"/>
      <c r="F20" s="70">
        <f t="shared" si="0"/>
        <v>0</v>
      </c>
      <c r="G20" s="29"/>
      <c r="H20" s="69">
        <v>451250</v>
      </c>
      <c r="I20" s="70">
        <f>H20</f>
        <v>451250</v>
      </c>
      <c r="J20" s="70">
        <v>688252</v>
      </c>
      <c r="K20" s="70">
        <f>J20-I20</f>
        <v>237002</v>
      </c>
      <c r="L20" s="29">
        <f>J20/I20*100</f>
        <v>152.52121883656508</v>
      </c>
    </row>
    <row r="21" spans="1:12" s="10" customFormat="1" ht="14.25" customHeight="1" hidden="1">
      <c r="A21" s="46">
        <v>50000000</v>
      </c>
      <c r="B21" s="47" t="s">
        <v>19</v>
      </c>
      <c r="C21" s="72"/>
      <c r="D21" s="73"/>
      <c r="E21" s="73"/>
      <c r="F21" s="70">
        <f t="shared" si="0"/>
        <v>0</v>
      </c>
      <c r="G21" s="30"/>
      <c r="H21" s="74"/>
      <c r="I21" s="73"/>
      <c r="J21" s="73"/>
      <c r="K21" s="73"/>
      <c r="L21" s="30"/>
    </row>
    <row r="22" spans="1:12" s="10" customFormat="1" ht="14.25" customHeight="1" hidden="1">
      <c r="A22" s="46">
        <v>50110000</v>
      </c>
      <c r="B22" s="47" t="s">
        <v>25</v>
      </c>
      <c r="C22" s="72"/>
      <c r="D22" s="73"/>
      <c r="E22" s="73"/>
      <c r="F22" s="70">
        <f t="shared" si="0"/>
        <v>0</v>
      </c>
      <c r="G22" s="30"/>
      <c r="H22" s="74"/>
      <c r="I22" s="73"/>
      <c r="J22" s="73"/>
      <c r="K22" s="73"/>
      <c r="L22" s="30"/>
    </row>
    <row r="23" spans="1:12" s="10" customFormat="1" ht="14.25" customHeight="1">
      <c r="A23" s="46">
        <v>30000000</v>
      </c>
      <c r="B23" s="85" t="s">
        <v>62</v>
      </c>
      <c r="C23" s="86"/>
      <c r="D23" s="87"/>
      <c r="E23" s="87">
        <v>51177</v>
      </c>
      <c r="F23" s="87"/>
      <c r="G23" s="88"/>
      <c r="H23" s="89"/>
      <c r="I23" s="87"/>
      <c r="J23" s="87">
        <v>0</v>
      </c>
      <c r="K23" s="87"/>
      <c r="L23" s="88"/>
    </row>
    <row r="24" spans="1:12" s="10" customFormat="1" ht="14.25" customHeight="1">
      <c r="A24" s="46">
        <v>50000000</v>
      </c>
      <c r="B24" s="85"/>
      <c r="C24" s="86"/>
      <c r="D24" s="87"/>
      <c r="E24" s="87"/>
      <c r="F24" s="87"/>
      <c r="G24" s="88"/>
      <c r="H24" s="89"/>
      <c r="I24" s="87"/>
      <c r="J24" s="87">
        <v>10368</v>
      </c>
      <c r="K24" s="87"/>
      <c r="L24" s="88"/>
    </row>
    <row r="25" spans="1:12" ht="14.25" customHeight="1">
      <c r="A25" s="48"/>
      <c r="B25" s="49" t="s">
        <v>46</v>
      </c>
      <c r="C25" s="79">
        <f>SUM(C10+C16+C21)</f>
        <v>8446410</v>
      </c>
      <c r="D25" s="80">
        <f>SUM(D10+D16+D21)</f>
        <v>8640362</v>
      </c>
      <c r="E25" s="80">
        <f>SUM(E10+E16+E23)</f>
        <v>9145682</v>
      </c>
      <c r="F25" s="80">
        <f aca="true" t="shared" si="1" ref="F25:F32">E25-D25</f>
        <v>505320</v>
      </c>
      <c r="G25" s="77">
        <f aca="true" t="shared" si="2" ref="G25:G32">E25/D25*100</f>
        <v>105.84836607540286</v>
      </c>
      <c r="H25" s="75">
        <f>SUM(H10+H16+H21)</f>
        <v>451250</v>
      </c>
      <c r="I25" s="76">
        <f>SUM(I10+I16+I21)</f>
        <v>451250</v>
      </c>
      <c r="J25" s="76">
        <f>SUM(J10+J16+J21+J24)</f>
        <v>702249</v>
      </c>
      <c r="K25" s="76">
        <f>J25-I25</f>
        <v>250999</v>
      </c>
      <c r="L25" s="77">
        <f>J25/I25*100</f>
        <v>155.62304709141276</v>
      </c>
    </row>
    <row r="26" spans="1:12" ht="14.25" customHeight="1">
      <c r="A26" s="42">
        <v>40000000</v>
      </c>
      <c r="B26" s="45" t="s">
        <v>8</v>
      </c>
      <c r="C26" s="31">
        <f>C27</f>
        <v>4792559</v>
      </c>
      <c r="D26" s="18">
        <f>D27</f>
        <v>4399559</v>
      </c>
      <c r="E26" s="18">
        <f>E27</f>
        <v>4770759</v>
      </c>
      <c r="F26" s="18">
        <f t="shared" si="1"/>
        <v>371200</v>
      </c>
      <c r="G26" s="29">
        <f t="shared" si="2"/>
        <v>108.4372092748387</v>
      </c>
      <c r="H26" s="69">
        <f>H27</f>
        <v>1731233</v>
      </c>
      <c r="I26" s="70">
        <f>I27</f>
        <v>1731233</v>
      </c>
      <c r="J26" s="70">
        <f>J27</f>
        <v>1731233</v>
      </c>
      <c r="K26" s="70">
        <f>J26-I26</f>
        <v>0</v>
      </c>
      <c r="L26" s="29">
        <f>J26/H26*100</f>
        <v>100</v>
      </c>
    </row>
    <row r="27" spans="1:12" ht="14.25" customHeight="1">
      <c r="A27" s="42">
        <v>41000000</v>
      </c>
      <c r="B27" s="45" t="s">
        <v>17</v>
      </c>
      <c r="C27" s="31">
        <f>C29+C30+C31+C28</f>
        <v>4792559</v>
      </c>
      <c r="D27" s="18">
        <f>D29+D30+D31</f>
        <v>4399559</v>
      </c>
      <c r="E27" s="18">
        <f>E29+E30+E31+E28</f>
        <v>4770759</v>
      </c>
      <c r="F27" s="18">
        <f t="shared" si="1"/>
        <v>371200</v>
      </c>
      <c r="G27" s="29">
        <f t="shared" si="2"/>
        <v>108.4372092748387</v>
      </c>
      <c r="H27" s="69">
        <f>H29+H30+H31</f>
        <v>1731233</v>
      </c>
      <c r="I27" s="70">
        <f>I29+I30+I31</f>
        <v>1731233</v>
      </c>
      <c r="J27" s="70">
        <f>J29+J30+J31</f>
        <v>1731233</v>
      </c>
      <c r="K27" s="70">
        <f>J27-I27</f>
        <v>0</v>
      </c>
      <c r="L27" s="29">
        <f>J27/H27*100</f>
        <v>100</v>
      </c>
    </row>
    <row r="28" spans="1:12" ht="14.25" customHeight="1">
      <c r="A28" s="42">
        <v>41020000</v>
      </c>
      <c r="B28" s="45" t="s">
        <v>63</v>
      </c>
      <c r="C28" s="31">
        <v>393000</v>
      </c>
      <c r="D28" s="18"/>
      <c r="E28" s="18">
        <v>393000</v>
      </c>
      <c r="F28" s="18"/>
      <c r="G28" s="29"/>
      <c r="H28" s="69"/>
      <c r="I28" s="70"/>
      <c r="J28" s="70"/>
      <c r="K28" s="70"/>
      <c r="L28" s="29"/>
    </row>
    <row r="29" spans="1:12" ht="14.25" customHeight="1">
      <c r="A29" s="42">
        <v>41030000</v>
      </c>
      <c r="B29" s="43" t="s">
        <v>39</v>
      </c>
      <c r="C29" s="81">
        <v>3671200</v>
      </c>
      <c r="D29" s="18">
        <f>C29</f>
        <v>3671200</v>
      </c>
      <c r="E29" s="18">
        <v>3671200</v>
      </c>
      <c r="F29" s="18">
        <f t="shared" si="1"/>
        <v>0</v>
      </c>
      <c r="G29" s="29">
        <f t="shared" si="2"/>
        <v>100</v>
      </c>
      <c r="H29" s="69"/>
      <c r="I29" s="70"/>
      <c r="J29" s="70"/>
      <c r="K29" s="70"/>
      <c r="L29" s="29"/>
    </row>
    <row r="30" spans="1:12" ht="14.25" customHeight="1">
      <c r="A30" s="42">
        <v>41040000</v>
      </c>
      <c r="B30" s="43" t="s">
        <v>40</v>
      </c>
      <c r="C30" s="81">
        <v>401073</v>
      </c>
      <c r="D30" s="18">
        <f>C30</f>
        <v>401073</v>
      </c>
      <c r="E30" s="18">
        <v>401073</v>
      </c>
      <c r="F30" s="18">
        <f t="shared" si="1"/>
        <v>0</v>
      </c>
      <c r="G30" s="29">
        <f t="shared" si="2"/>
        <v>100</v>
      </c>
      <c r="H30" s="31"/>
      <c r="I30" s="18"/>
      <c r="J30" s="18"/>
      <c r="K30" s="18"/>
      <c r="L30" s="29"/>
    </row>
    <row r="31" spans="1:12" ht="14.25" customHeight="1">
      <c r="A31" s="42">
        <v>41050000</v>
      </c>
      <c r="B31" s="43" t="s">
        <v>41</v>
      </c>
      <c r="C31" s="81">
        <v>327286</v>
      </c>
      <c r="D31" s="18">
        <f>C31</f>
        <v>327286</v>
      </c>
      <c r="E31" s="18">
        <v>305486</v>
      </c>
      <c r="F31" s="18">
        <f t="shared" si="1"/>
        <v>-21800</v>
      </c>
      <c r="G31" s="29">
        <f t="shared" si="2"/>
        <v>93.33915902299518</v>
      </c>
      <c r="H31" s="18">
        <v>1731233</v>
      </c>
      <c r="I31" s="18">
        <f>H31</f>
        <v>1731233</v>
      </c>
      <c r="J31" s="18">
        <v>1731233</v>
      </c>
      <c r="K31" s="18">
        <f>J31-I31</f>
        <v>0</v>
      </c>
      <c r="L31" s="29">
        <f>J31/H31*100</f>
        <v>100</v>
      </c>
    </row>
    <row r="32" spans="1:12" ht="14.25" customHeight="1">
      <c r="A32" s="50"/>
      <c r="B32" s="51" t="s">
        <v>18</v>
      </c>
      <c r="C32" s="79">
        <f>SUM(C25+C26)</f>
        <v>13238969</v>
      </c>
      <c r="D32" s="80">
        <f>SUM(D25+D26)</f>
        <v>13039921</v>
      </c>
      <c r="E32" s="80">
        <f>SUM(E25+E26)</f>
        <v>13916441</v>
      </c>
      <c r="F32" s="80">
        <f t="shared" si="1"/>
        <v>876520</v>
      </c>
      <c r="G32" s="77">
        <f t="shared" si="2"/>
        <v>106.721819863786</v>
      </c>
      <c r="H32" s="79">
        <f>SUM(H25+H26)</f>
        <v>2182483</v>
      </c>
      <c r="I32" s="80">
        <f>SUM(I25+I26)</f>
        <v>2182483</v>
      </c>
      <c r="J32" s="80">
        <f>SUM(J25+J26)</f>
        <v>2433482</v>
      </c>
      <c r="K32" s="80">
        <f>J32-I32</f>
        <v>250999</v>
      </c>
      <c r="L32" s="77">
        <f>J32/I32*100</f>
        <v>111.50061649964742</v>
      </c>
    </row>
    <row r="33" spans="1:12" s="1" customFormat="1" ht="15">
      <c r="A33" s="52"/>
      <c r="B33" s="53" t="s">
        <v>22</v>
      </c>
      <c r="C33" s="82"/>
      <c r="D33" s="83"/>
      <c r="E33" s="83"/>
      <c r="F33" s="83"/>
      <c r="G33" s="78"/>
      <c r="H33" s="84"/>
      <c r="I33" s="83"/>
      <c r="J33" s="83"/>
      <c r="K33" s="83"/>
      <c r="L33" s="78"/>
    </row>
    <row r="34" spans="1:12" s="1" customFormat="1" ht="15">
      <c r="A34" s="54" t="s">
        <v>30</v>
      </c>
      <c r="B34" s="55" t="s">
        <v>4</v>
      </c>
      <c r="C34" s="31">
        <v>2085310</v>
      </c>
      <c r="D34" s="18">
        <f>C34</f>
        <v>2085310</v>
      </c>
      <c r="E34" s="18">
        <v>1631674</v>
      </c>
      <c r="F34" s="18">
        <f aca="true" t="shared" si="3" ref="F34:F51">E34-D34</f>
        <v>-453636</v>
      </c>
      <c r="G34" s="29">
        <f aca="true" t="shared" si="4" ref="G34:G41">E34/D34*100</f>
        <v>78.2461120888501</v>
      </c>
      <c r="H34" s="31">
        <v>442000</v>
      </c>
      <c r="I34" s="18">
        <f>H34</f>
        <v>442000</v>
      </c>
      <c r="J34" s="18">
        <v>144100</v>
      </c>
      <c r="K34" s="18">
        <f>J34-I34</f>
        <v>-297900</v>
      </c>
      <c r="L34" s="29">
        <f aca="true" t="shared" si="5" ref="L34:L39">J34/I34*100</f>
        <v>32.60180995475113</v>
      </c>
    </row>
    <row r="35" spans="1:12" s="1" customFormat="1" ht="15">
      <c r="A35" s="56" t="s">
        <v>31</v>
      </c>
      <c r="B35" s="57" t="s">
        <v>47</v>
      </c>
      <c r="C35" s="35">
        <f>C36+C37+C38+C39+C41+C40</f>
        <v>9646912</v>
      </c>
      <c r="D35" s="20">
        <f>D36+D37+D38+D39+D41</f>
        <v>9537712</v>
      </c>
      <c r="E35" s="20">
        <f>E36+E37+E38+E39+E41+E40</f>
        <v>7470669</v>
      </c>
      <c r="F35" s="20">
        <f t="shared" si="3"/>
        <v>-2067043</v>
      </c>
      <c r="G35" s="36">
        <f t="shared" si="4"/>
        <v>78.32768487872144</v>
      </c>
      <c r="H35" s="35">
        <f>H36+H37+H38+H39+H41</f>
        <v>1851979</v>
      </c>
      <c r="I35" s="20">
        <f>I36+I37+I38+I39+I41</f>
        <v>1851979</v>
      </c>
      <c r="J35" s="20">
        <f>J36+J37+J38+J39+J41</f>
        <v>650633</v>
      </c>
      <c r="K35" s="20">
        <f aca="true" t="shared" si="6" ref="K35:K49">J35-I35</f>
        <v>-1201346</v>
      </c>
      <c r="L35" s="36">
        <f t="shared" si="5"/>
        <v>35.13176985268191</v>
      </c>
    </row>
    <row r="36" spans="1:12" s="1" customFormat="1" ht="15">
      <c r="A36" s="58" t="s">
        <v>48</v>
      </c>
      <c r="B36" s="59" t="s">
        <v>49</v>
      </c>
      <c r="C36" s="37">
        <v>2837181</v>
      </c>
      <c r="D36" s="21">
        <f>C36</f>
        <v>2837181</v>
      </c>
      <c r="E36" s="21">
        <v>2135042</v>
      </c>
      <c r="F36" s="21">
        <f t="shared" si="3"/>
        <v>-702139</v>
      </c>
      <c r="G36" s="38">
        <f t="shared" si="4"/>
        <v>75.25223099971416</v>
      </c>
      <c r="H36" s="37">
        <v>1281229</v>
      </c>
      <c r="I36" s="21">
        <f>H36</f>
        <v>1281229</v>
      </c>
      <c r="J36" s="21">
        <v>184662</v>
      </c>
      <c r="K36" s="21">
        <f>J36-I36</f>
        <v>-1096567</v>
      </c>
      <c r="L36" s="38">
        <f t="shared" si="5"/>
        <v>14.41288013305974</v>
      </c>
    </row>
    <row r="37" spans="1:12" s="1" customFormat="1" ht="15">
      <c r="A37" s="58" t="s">
        <v>50</v>
      </c>
      <c r="B37" s="59" t="s">
        <v>51</v>
      </c>
      <c r="C37" s="37">
        <v>5701029</v>
      </c>
      <c r="D37" s="21">
        <f aca="true" t="shared" si="7" ref="D37:D46">C37</f>
        <v>5701029</v>
      </c>
      <c r="E37" s="21">
        <v>4418346</v>
      </c>
      <c r="F37" s="21">
        <f t="shared" si="3"/>
        <v>-1282683</v>
      </c>
      <c r="G37" s="38">
        <f t="shared" si="4"/>
        <v>77.5008511621323</v>
      </c>
      <c r="H37" s="37">
        <v>543750</v>
      </c>
      <c r="I37" s="21">
        <f>H37</f>
        <v>543750</v>
      </c>
      <c r="J37" s="21">
        <v>465971</v>
      </c>
      <c r="K37" s="21">
        <f>J37-I37</f>
        <v>-77779</v>
      </c>
      <c r="L37" s="38">
        <f t="shared" si="5"/>
        <v>85.69581609195403</v>
      </c>
    </row>
    <row r="38" spans="1:12" s="1" customFormat="1" ht="15">
      <c r="A38" s="58" t="s">
        <v>52</v>
      </c>
      <c r="B38" s="59" t="s">
        <v>53</v>
      </c>
      <c r="C38" s="37">
        <v>201808</v>
      </c>
      <c r="D38" s="21">
        <f t="shared" si="7"/>
        <v>201808</v>
      </c>
      <c r="E38" s="21">
        <v>147388</v>
      </c>
      <c r="F38" s="21">
        <f t="shared" si="3"/>
        <v>-54420</v>
      </c>
      <c r="G38" s="38">
        <f t="shared" si="4"/>
        <v>73.03377467692064</v>
      </c>
      <c r="H38" s="37">
        <v>0</v>
      </c>
      <c r="I38" s="21">
        <f>H38</f>
        <v>0</v>
      </c>
      <c r="J38" s="21">
        <v>0</v>
      </c>
      <c r="K38" s="21">
        <f>J38-I38</f>
        <v>0</v>
      </c>
      <c r="L38" s="38" t="e">
        <f t="shared" si="5"/>
        <v>#DIV/0!</v>
      </c>
    </row>
    <row r="39" spans="1:12" s="1" customFormat="1" ht="15">
      <c r="A39" s="58" t="s">
        <v>54</v>
      </c>
      <c r="B39" s="59" t="s">
        <v>55</v>
      </c>
      <c r="C39" s="37">
        <v>670694</v>
      </c>
      <c r="D39" s="21">
        <f t="shared" si="7"/>
        <v>670694</v>
      </c>
      <c r="E39" s="21">
        <v>572090</v>
      </c>
      <c r="F39" s="21">
        <f t="shared" si="3"/>
        <v>-98604</v>
      </c>
      <c r="G39" s="38">
        <f t="shared" si="4"/>
        <v>85.29821349229306</v>
      </c>
      <c r="H39" s="37">
        <v>27000</v>
      </c>
      <c r="I39" s="21">
        <f>H39</f>
        <v>27000</v>
      </c>
      <c r="J39" s="21">
        <v>0</v>
      </c>
      <c r="K39" s="21">
        <f>J39-I39</f>
        <v>-27000</v>
      </c>
      <c r="L39" s="38">
        <f t="shared" si="5"/>
        <v>0</v>
      </c>
    </row>
    <row r="40" spans="1:12" s="1" customFormat="1" ht="15">
      <c r="A40" s="58" t="s">
        <v>64</v>
      </c>
      <c r="B40" s="59" t="s">
        <v>65</v>
      </c>
      <c r="C40" s="37">
        <v>109200</v>
      </c>
      <c r="D40" s="21">
        <f t="shared" si="7"/>
        <v>109200</v>
      </c>
      <c r="E40" s="21">
        <v>102169</v>
      </c>
      <c r="F40" s="21">
        <f t="shared" si="3"/>
        <v>-7031</v>
      </c>
      <c r="G40" s="38">
        <f t="shared" si="4"/>
        <v>93.56135531135531</v>
      </c>
      <c r="H40" s="37"/>
      <c r="I40" s="21"/>
      <c r="J40" s="21"/>
      <c r="K40" s="21"/>
      <c r="L40" s="38"/>
    </row>
    <row r="41" spans="1:12" s="1" customFormat="1" ht="15">
      <c r="A41" s="58" t="s">
        <v>56</v>
      </c>
      <c r="B41" s="59" t="s">
        <v>57</v>
      </c>
      <c r="C41" s="37">
        <v>127000</v>
      </c>
      <c r="D41" s="21">
        <f t="shared" si="7"/>
        <v>127000</v>
      </c>
      <c r="E41" s="21">
        <v>95634</v>
      </c>
      <c r="F41" s="21">
        <f t="shared" si="3"/>
        <v>-31366</v>
      </c>
      <c r="G41" s="38">
        <f t="shared" si="4"/>
        <v>75.3023622047244</v>
      </c>
      <c r="H41" s="37"/>
      <c r="I41" s="21"/>
      <c r="J41" s="21"/>
      <c r="K41" s="21">
        <f>J41-I41</f>
        <v>0</v>
      </c>
      <c r="L41" s="38"/>
    </row>
    <row r="42" spans="1:12" s="1" customFormat="1" ht="15" hidden="1">
      <c r="A42" s="54" t="s">
        <v>32</v>
      </c>
      <c r="B42" s="55" t="s">
        <v>24</v>
      </c>
      <c r="C42" s="31"/>
      <c r="D42" s="21">
        <f t="shared" si="7"/>
        <v>0</v>
      </c>
      <c r="E42" s="18"/>
      <c r="F42" s="18">
        <f t="shared" si="3"/>
        <v>0</v>
      </c>
      <c r="G42" s="29"/>
      <c r="H42" s="31">
        <v>0</v>
      </c>
      <c r="I42" s="18"/>
      <c r="J42" s="18">
        <v>0</v>
      </c>
      <c r="K42" s="18">
        <f t="shared" si="6"/>
        <v>0</v>
      </c>
      <c r="L42" s="29" t="e">
        <f>J42/I42*100</f>
        <v>#DIV/0!</v>
      </c>
    </row>
    <row r="43" spans="1:12" s="1" customFormat="1" ht="17.25" customHeight="1">
      <c r="A43" s="54" t="s">
        <v>33</v>
      </c>
      <c r="B43" s="43" t="s">
        <v>5</v>
      </c>
      <c r="C43" s="31">
        <v>540300</v>
      </c>
      <c r="D43" s="18">
        <f t="shared" si="7"/>
        <v>540300</v>
      </c>
      <c r="E43" s="18">
        <v>480178</v>
      </c>
      <c r="F43" s="18">
        <f t="shared" si="3"/>
        <v>-60122</v>
      </c>
      <c r="G43" s="29">
        <f aca="true" t="shared" si="8" ref="G43:G51">E43/D43*100</f>
        <v>88.8724782528225</v>
      </c>
      <c r="H43" s="31">
        <v>12500</v>
      </c>
      <c r="I43" s="18"/>
      <c r="J43" s="18">
        <v>14698</v>
      </c>
      <c r="K43" s="18">
        <f t="shared" si="6"/>
        <v>14698</v>
      </c>
      <c r="L43" s="29"/>
    </row>
    <row r="44" spans="1:12" s="1" customFormat="1" ht="15">
      <c r="A44" s="42">
        <v>4000</v>
      </c>
      <c r="B44" s="55" t="s">
        <v>6</v>
      </c>
      <c r="C44" s="31">
        <v>812329</v>
      </c>
      <c r="D44" s="18">
        <f t="shared" si="7"/>
        <v>812329</v>
      </c>
      <c r="E44" s="18">
        <v>634564</v>
      </c>
      <c r="F44" s="18">
        <f t="shared" si="3"/>
        <v>-177765</v>
      </c>
      <c r="G44" s="29">
        <f t="shared" si="8"/>
        <v>78.11662516049532</v>
      </c>
      <c r="H44" s="31">
        <v>20000</v>
      </c>
      <c r="I44" s="18">
        <f>H44</f>
        <v>20000</v>
      </c>
      <c r="J44" s="18">
        <v>20000</v>
      </c>
      <c r="K44" s="18">
        <f t="shared" si="6"/>
        <v>0</v>
      </c>
      <c r="L44" s="29">
        <f>J44/I44*100</f>
        <v>100</v>
      </c>
    </row>
    <row r="45" spans="1:12" s="1" customFormat="1" ht="15">
      <c r="A45" s="42">
        <v>5000</v>
      </c>
      <c r="B45" s="55" t="s">
        <v>7</v>
      </c>
      <c r="C45" s="31">
        <v>260827</v>
      </c>
      <c r="D45" s="18">
        <f t="shared" si="7"/>
        <v>260827</v>
      </c>
      <c r="E45" s="18">
        <v>185918</v>
      </c>
      <c r="F45" s="18">
        <f t="shared" si="3"/>
        <v>-74909</v>
      </c>
      <c r="G45" s="29">
        <f t="shared" si="8"/>
        <v>71.28019721884621</v>
      </c>
      <c r="H45" s="31">
        <v>0</v>
      </c>
      <c r="I45" s="18">
        <f>H45</f>
        <v>0</v>
      </c>
      <c r="J45" s="18">
        <v>0</v>
      </c>
      <c r="K45" s="18">
        <f t="shared" si="6"/>
        <v>0</v>
      </c>
      <c r="L45" s="29" t="e">
        <f>J45/I45*100</f>
        <v>#DIV/0!</v>
      </c>
    </row>
    <row r="46" spans="1:12" s="1" customFormat="1" ht="15">
      <c r="A46" s="60">
        <v>6000</v>
      </c>
      <c r="B46" s="57" t="s">
        <v>58</v>
      </c>
      <c r="C46" s="35">
        <v>2514000</v>
      </c>
      <c r="D46" s="35">
        <f t="shared" si="7"/>
        <v>2514000</v>
      </c>
      <c r="E46" s="35">
        <v>1955116</v>
      </c>
      <c r="F46" s="35">
        <f t="shared" si="3"/>
        <v>-558884</v>
      </c>
      <c r="G46" s="35">
        <f t="shared" si="8"/>
        <v>77.76913285600637</v>
      </c>
      <c r="H46" s="35">
        <v>188962</v>
      </c>
      <c r="I46" s="35"/>
      <c r="J46" s="35"/>
      <c r="K46" s="35"/>
      <c r="L46" s="35"/>
    </row>
    <row r="47" spans="1:12" s="1" customFormat="1" ht="15">
      <c r="A47" s="42">
        <v>7000</v>
      </c>
      <c r="B47" s="55" t="s">
        <v>34</v>
      </c>
      <c r="C47" s="31">
        <v>52000</v>
      </c>
      <c r="D47" s="18">
        <f>C47</f>
        <v>52000</v>
      </c>
      <c r="E47" s="18">
        <v>18831</v>
      </c>
      <c r="F47" s="18">
        <f t="shared" si="3"/>
        <v>-33169</v>
      </c>
      <c r="G47" s="29">
        <f t="shared" si="8"/>
        <v>36.21346153846154</v>
      </c>
      <c r="H47" s="31">
        <v>318380</v>
      </c>
      <c r="I47" s="18">
        <f>H47</f>
        <v>318380</v>
      </c>
      <c r="J47" s="18">
        <v>80140</v>
      </c>
      <c r="K47" s="18">
        <f t="shared" si="6"/>
        <v>-238240</v>
      </c>
      <c r="L47" s="29">
        <f>J47/I47*100</f>
        <v>25.17117909416421</v>
      </c>
    </row>
    <row r="48" spans="1:12" s="1" customFormat="1" ht="15">
      <c r="A48" s="42">
        <v>8000</v>
      </c>
      <c r="B48" s="43" t="s">
        <v>35</v>
      </c>
      <c r="C48" s="31">
        <v>27000</v>
      </c>
      <c r="D48" s="18">
        <f>C48</f>
        <v>27000</v>
      </c>
      <c r="E48" s="18">
        <v>0</v>
      </c>
      <c r="F48" s="18">
        <f t="shared" si="3"/>
        <v>-27000</v>
      </c>
      <c r="G48" s="29">
        <f t="shared" si="8"/>
        <v>0</v>
      </c>
      <c r="H48" s="31">
        <v>70860</v>
      </c>
      <c r="I48" s="18">
        <f>H48</f>
        <v>70860</v>
      </c>
      <c r="J48" s="18">
        <v>70860</v>
      </c>
      <c r="K48" s="18">
        <f t="shared" si="6"/>
        <v>0</v>
      </c>
      <c r="L48" s="29">
        <f>J48/I48*100</f>
        <v>100</v>
      </c>
    </row>
    <row r="49" spans="1:12" s="1" customFormat="1" ht="15">
      <c r="A49" s="42">
        <v>9000</v>
      </c>
      <c r="B49" s="43" t="s">
        <v>36</v>
      </c>
      <c r="C49" s="31">
        <v>834098</v>
      </c>
      <c r="D49" s="18">
        <f>C49</f>
        <v>834098</v>
      </c>
      <c r="E49" s="18">
        <v>799098</v>
      </c>
      <c r="F49" s="18">
        <f t="shared" si="3"/>
        <v>-35000</v>
      </c>
      <c r="G49" s="29">
        <f t="shared" si="8"/>
        <v>95.80385038688499</v>
      </c>
      <c r="H49" s="31">
        <v>27384</v>
      </c>
      <c r="I49" s="18">
        <f>H49</f>
        <v>27384</v>
      </c>
      <c r="J49" s="18">
        <v>0</v>
      </c>
      <c r="K49" s="18">
        <f t="shared" si="6"/>
        <v>-27384</v>
      </c>
      <c r="L49" s="29">
        <f>J49/I49*100</f>
        <v>0</v>
      </c>
    </row>
    <row r="50" spans="1:12" s="1" customFormat="1" ht="46.5" customHeight="1" hidden="1">
      <c r="A50" s="42">
        <v>250909</v>
      </c>
      <c r="B50" s="43" t="s">
        <v>20</v>
      </c>
      <c r="C50" s="31"/>
      <c r="D50" s="18"/>
      <c r="E50" s="18"/>
      <c r="F50" s="18">
        <f t="shared" si="3"/>
        <v>0</v>
      </c>
      <c r="G50" s="29" t="e">
        <f t="shared" si="8"/>
        <v>#DIV/0!</v>
      </c>
      <c r="H50" s="39"/>
      <c r="I50" s="19"/>
      <c r="J50" s="19"/>
      <c r="K50" s="19">
        <f>J50-H50</f>
        <v>0</v>
      </c>
      <c r="L50" s="40"/>
    </row>
    <row r="51" spans="1:12" s="1" customFormat="1" ht="15.75" thickBot="1">
      <c r="A51" s="61"/>
      <c r="B51" s="62" t="s">
        <v>9</v>
      </c>
      <c r="C51" s="32">
        <f>C34+C35+C43+C44+C45+C46+C47+C48+C49</f>
        <v>16772776</v>
      </c>
      <c r="D51" s="33">
        <f>D34+D35+D43+D44+D45+D46+D47+D48+D49</f>
        <v>16663576</v>
      </c>
      <c r="E51" s="33">
        <f>E34+E35+E43+E44+E45+E46+E47+E48+E49</f>
        <v>13176048</v>
      </c>
      <c r="F51" s="33">
        <f t="shared" si="3"/>
        <v>-3487528</v>
      </c>
      <c r="G51" s="34">
        <f t="shared" si="8"/>
        <v>79.07095091713808</v>
      </c>
      <c r="H51" s="32">
        <f>H34+H35+H43+H44+H45+H46+H47+H48+H49</f>
        <v>2932065</v>
      </c>
      <c r="I51" s="33">
        <f>I34+I35+I43+I44+I45+I46+I47+I48+I49</f>
        <v>2730603</v>
      </c>
      <c r="J51" s="33">
        <f>J34+J35+J43+J44+J45+J46+J47+J48+J49</f>
        <v>980431</v>
      </c>
      <c r="K51" s="33">
        <f>J51-I51</f>
        <v>-1750172</v>
      </c>
      <c r="L51" s="34">
        <f>J51/I51*100</f>
        <v>35.90529271373393</v>
      </c>
    </row>
    <row r="52" spans="1:12" ht="15.75" customHeight="1" hidden="1">
      <c r="A52" s="41"/>
      <c r="B52" s="22"/>
      <c r="C52" s="22"/>
      <c r="D52" s="23"/>
      <c r="E52" s="23"/>
      <c r="F52" s="24"/>
      <c r="G52" s="24"/>
      <c r="H52" s="23"/>
      <c r="I52" s="23"/>
      <c r="J52" s="23"/>
      <c r="K52" s="24"/>
      <c r="L52" s="24"/>
    </row>
    <row r="53" spans="1:12" ht="15.75" customHeight="1" hidden="1">
      <c r="A53" s="3"/>
      <c r="B53" s="6"/>
      <c r="C53" s="6"/>
      <c r="D53" s="7"/>
      <c r="E53" s="7"/>
      <c r="F53" s="5"/>
      <c r="G53" s="5"/>
      <c r="H53" s="7"/>
      <c r="I53" s="7"/>
      <c r="J53" s="7"/>
      <c r="K53" s="5"/>
      <c r="L53" s="5"/>
    </row>
    <row r="54" spans="1:12" ht="15" hidden="1">
      <c r="A54" s="3"/>
      <c r="B54" s="4"/>
      <c r="C54" s="4"/>
      <c r="D54" s="7"/>
      <c r="E54" s="7"/>
      <c r="F54" s="5"/>
      <c r="G54" s="5"/>
      <c r="H54" s="7"/>
      <c r="I54" s="7"/>
      <c r="J54" s="7"/>
      <c r="K54" s="5"/>
      <c r="L54" s="5"/>
    </row>
    <row r="58" spans="2:11" ht="18.75">
      <c r="B58" s="16" t="s">
        <v>67</v>
      </c>
      <c r="H58" s="90" t="s">
        <v>66</v>
      </c>
      <c r="I58" s="90"/>
      <c r="J58" s="90"/>
      <c r="K58" s="90"/>
    </row>
    <row r="59" ht="18.75">
      <c r="B59" s="16" t="s">
        <v>68</v>
      </c>
    </row>
    <row r="60" ht="18.75">
      <c r="B60" s="16" t="s">
        <v>69</v>
      </c>
    </row>
  </sheetData>
  <sheetProtection/>
  <mergeCells count="8">
    <mergeCell ref="H58:K58"/>
    <mergeCell ref="J1:L1"/>
    <mergeCell ref="A6:A7"/>
    <mergeCell ref="B6:B7"/>
    <mergeCell ref="C6:G6"/>
    <mergeCell ref="H6:L6"/>
    <mergeCell ref="A3:L3"/>
    <mergeCell ref="A4:L4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SEKRETAR</cp:lastModifiedBy>
  <cp:lastPrinted>2020-05-04T06:36:58Z</cp:lastPrinted>
  <dcterms:created xsi:type="dcterms:W3CDTF">2012-03-01T06:56:29Z</dcterms:created>
  <dcterms:modified xsi:type="dcterms:W3CDTF">2020-05-14T04:50:10Z</dcterms:modified>
  <cp:category/>
  <cp:version/>
  <cp:contentType/>
  <cp:contentStatus/>
</cp:coreProperties>
</file>